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10" windowWidth="15180" windowHeight="7350" activeTab="2"/>
  </bookViews>
  <sheets>
    <sheet name="no2" sheetId="1" r:id="rId1"/>
    <sheet name="no5" sheetId="2" r:id="rId2"/>
    <sheet name="Graph1" sheetId="3" r:id="rId3"/>
    <sheet name="no6" sheetId="4" r:id="rId4"/>
  </sheets>
  <definedNames/>
  <calcPr fullCalcOnLoad="1"/>
</workbook>
</file>

<file path=xl/sharedStrings.xml><?xml version="1.0" encoding="utf-8"?>
<sst xmlns="http://schemas.openxmlformats.org/spreadsheetml/2006/main" count="80" uniqueCount="33">
  <si>
    <t>x</t>
  </si>
  <si>
    <t>y</t>
  </si>
  <si>
    <t>a=</t>
  </si>
  <si>
    <t>b=</t>
  </si>
  <si>
    <t>formule</t>
  </si>
  <si>
    <t>y=b*sqrt(1-x**2/a**2)</t>
  </si>
  <si>
    <t>a2=</t>
  </si>
  <si>
    <t>l=</t>
  </si>
  <si>
    <t>a=l/sqrt(1-t**2/b**2)</t>
  </si>
  <si>
    <t>t=</t>
  </si>
  <si>
    <t>y1</t>
  </si>
  <si>
    <t>y2</t>
  </si>
  <si>
    <t>Pour tracer les deux cotés à la</t>
  </si>
  <si>
    <t>fois en placant la graduation 20cm</t>
  </si>
  <si>
    <t>de la règle sur l'axe</t>
  </si>
  <si>
    <t>surface</t>
  </si>
  <si>
    <t>x=a*sqrt(1-y**2/b**2)</t>
  </si>
  <si>
    <t>b2=</t>
  </si>
  <si>
    <t>a2=b2+c2</t>
  </si>
  <si>
    <t xml:space="preserve">c= </t>
  </si>
  <si>
    <t>c=sqrt(a**2-b**2)</t>
  </si>
  <si>
    <t>ellipse complementaires</t>
  </si>
  <si>
    <t>y=y0+b*sqrt(1-(x-x0)**2/a**2)</t>
  </si>
  <si>
    <t>y0=</t>
  </si>
  <si>
    <t>x0=</t>
  </si>
  <si>
    <t>parabole</t>
  </si>
  <si>
    <t>point de raccord</t>
  </si>
  <si>
    <t>p=y(25)</t>
  </si>
  <si>
    <t>creux</t>
  </si>
  <si>
    <t>y0=p-c</t>
  </si>
  <si>
    <t>d=c/x**2</t>
  </si>
  <si>
    <t>y=y0+d*x**2</t>
  </si>
  <si>
    <t>x=sqrt((y-y0)/d)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</si>
</sst>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right"/>
    </xf>
    <xf numFmtId="2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441"/>
          <c:w val="1"/>
          <c:h val="0.5425"/>
        </c:manualLayout>
      </c:layout>
      <c:scatterChart>
        <c:scatterStyle val="line"/>
        <c:varyColors val="0"/>
        <c:ser>
          <c:idx val="1"/>
          <c:order val="0"/>
          <c:tx>
            <c:v>numero 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no6!$A$20:$A$51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11.56737570599294</c:v>
                </c:pt>
                <c:pt idx="5">
                  <c:v>15</c:v>
                </c:pt>
                <c:pt idx="6">
                  <c:v>15.42630375009723</c:v>
                </c:pt>
                <c:pt idx="7">
                  <c:v>18.496959589536115</c:v>
                </c:pt>
                <c:pt idx="8">
                  <c:v>20</c:v>
                </c:pt>
                <c:pt idx="9">
                  <c:v>21.125912541795508</c:v>
                </c:pt>
                <c:pt idx="10">
                  <c:v>25</c:v>
                </c:pt>
                <c:pt idx="11">
                  <c:v>27.999459892171245</c:v>
                </c:pt>
                <c:pt idx="12">
                  <c:v>30</c:v>
                </c:pt>
                <c:pt idx="13">
                  <c:v>34.705227935294516</c:v>
                </c:pt>
                <c:pt idx="14">
                  <c:v>35</c:v>
                </c:pt>
                <c:pt idx="15">
                  <c:v>38.09961627555407</c:v>
                </c:pt>
                <c:pt idx="16">
                  <c:v>40</c:v>
                </c:pt>
                <c:pt idx="17">
                  <c:v>43.068055248673005</c:v>
                </c:pt>
                <c:pt idx="18">
                  <c:v>45</c:v>
                </c:pt>
                <c:pt idx="19">
                  <c:v>47.40653923450662</c:v>
                </c:pt>
                <c:pt idx="20">
                  <c:v>50</c:v>
                </c:pt>
                <c:pt idx="21">
                  <c:v>52.714749174289885</c:v>
                </c:pt>
                <c:pt idx="22">
                  <c:v>55</c:v>
                </c:pt>
                <c:pt idx="23">
                  <c:v>57.96915939060774</c:v>
                </c:pt>
                <c:pt idx="24">
                  <c:v>60</c:v>
                </c:pt>
                <c:pt idx="25">
                  <c:v>62.5</c:v>
                </c:pt>
                <c:pt idx="26">
                  <c:v>65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70</c:v>
                </c:pt>
              </c:numCache>
            </c:numRef>
          </c:xVal>
          <c:yVal>
            <c:numRef>
              <c:f>no6!$B$20:$B$51</c:f>
              <c:numCache>
                <c:ptCount val="32"/>
                <c:pt idx="0">
                  <c:v>0</c:v>
                </c:pt>
                <c:pt idx="1">
                  <c:v>19.685773993252674</c:v>
                </c:pt>
                <c:pt idx="2">
                  <c:v>19.697773993252675</c:v>
                </c:pt>
                <c:pt idx="3">
                  <c:v>19.733773993252672</c:v>
                </c:pt>
                <c:pt idx="4">
                  <c:v>19.75</c:v>
                </c:pt>
                <c:pt idx="5">
                  <c:v>19.793773993252675</c:v>
                </c:pt>
                <c:pt idx="6">
                  <c:v>19.8</c:v>
                </c:pt>
                <c:pt idx="7">
                  <c:v>19.85</c:v>
                </c:pt>
                <c:pt idx="8">
                  <c:v>19.877773993252674</c:v>
                </c:pt>
                <c:pt idx="9">
                  <c:v>19.9</c:v>
                </c:pt>
                <c:pt idx="10">
                  <c:v>19.985773993252675</c:v>
                </c:pt>
                <c:pt idx="11">
                  <c:v>19.8</c:v>
                </c:pt>
                <c:pt idx="12">
                  <c:v>19.663297623682045</c:v>
                </c:pt>
                <c:pt idx="13">
                  <c:v>19.3</c:v>
                </c:pt>
                <c:pt idx="14">
                  <c:v>19.275234829552012</c:v>
                </c:pt>
                <c:pt idx="15">
                  <c:v>19</c:v>
                </c:pt>
                <c:pt idx="16">
                  <c:v>18.817528397746607</c:v>
                </c:pt>
                <c:pt idx="17">
                  <c:v>18.5</c:v>
                </c:pt>
                <c:pt idx="18">
                  <c:v>18.284949144976448</c:v>
                </c:pt>
                <c:pt idx="19">
                  <c:v>18</c:v>
                </c:pt>
                <c:pt idx="20">
                  <c:v>17.670728576872545</c:v>
                </c:pt>
                <c:pt idx="21">
                  <c:v>17.3</c:v>
                </c:pt>
                <c:pt idx="22">
                  <c:v>16.96600202196661</c:v>
                </c:pt>
                <c:pt idx="23">
                  <c:v>16.5</c:v>
                </c:pt>
                <c:pt idx="24">
                  <c:v>15.954268060423683</c:v>
                </c:pt>
                <c:pt idx="25">
                  <c:v>15.361644801463305</c:v>
                </c:pt>
                <c:pt idx="26">
                  <c:v>14.447560273218219</c:v>
                </c:pt>
                <c:pt idx="27">
                  <c:v>13.386796667118714</c:v>
                </c:pt>
                <c:pt idx="28">
                  <c:v>12.688354598280654</c:v>
                </c:pt>
                <c:pt idx="29">
                  <c:v>11.808693972655751</c:v>
                </c:pt>
                <c:pt idx="30">
                  <c:v>10.5970689268242</c:v>
                </c:pt>
                <c:pt idx="31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numero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no5!$A$10:$A$45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13.856960644993412</c:v>
                </c:pt>
                <c:pt idx="5">
                  <c:v>15</c:v>
                </c:pt>
                <c:pt idx="6">
                  <c:v>16.949357216696203</c:v>
                </c:pt>
                <c:pt idx="7">
                  <c:v>19.546129459750563</c:v>
                </c:pt>
                <c:pt idx="8">
                  <c:v>20</c:v>
                </c:pt>
                <c:pt idx="9">
                  <c:v>21.8249114250522</c:v>
                </c:pt>
                <c:pt idx="10">
                  <c:v>25</c:v>
                </c:pt>
                <c:pt idx="11">
                  <c:v>27.498803512313216</c:v>
                </c:pt>
                <c:pt idx="12">
                  <c:v>30</c:v>
                </c:pt>
                <c:pt idx="13">
                  <c:v>33.50222460157589</c:v>
                </c:pt>
                <c:pt idx="14">
                  <c:v>35</c:v>
                </c:pt>
                <c:pt idx="15">
                  <c:v>37.30769230769231</c:v>
                </c:pt>
                <c:pt idx="16">
                  <c:v>40</c:v>
                </c:pt>
                <c:pt idx="17">
                  <c:v>42.79105389246845</c:v>
                </c:pt>
                <c:pt idx="18">
                  <c:v>45</c:v>
                </c:pt>
                <c:pt idx="19">
                  <c:v>47.51749738283722</c:v>
                </c:pt>
                <c:pt idx="20">
                  <c:v>50</c:v>
                </c:pt>
                <c:pt idx="21">
                  <c:v>51.69505487205572</c:v>
                </c:pt>
                <c:pt idx="22">
                  <c:v>55</c:v>
                </c:pt>
                <c:pt idx="23">
                  <c:v>58.85740912417053</c:v>
                </c:pt>
                <c:pt idx="24">
                  <c:v>60</c:v>
                </c:pt>
                <c:pt idx="25">
                  <c:v>61.9801934386964</c:v>
                </c:pt>
                <c:pt idx="26">
                  <c:v>65</c:v>
                </c:pt>
                <c:pt idx="27">
                  <c:v>67.521311803504</c:v>
                </c:pt>
                <c:pt idx="28">
                  <c:v>70</c:v>
                </c:pt>
                <c:pt idx="29">
                  <c:v>71</c:v>
                </c:pt>
                <c:pt idx="30">
                  <c:v>72</c:v>
                </c:pt>
                <c:pt idx="31">
                  <c:v>72.74139002304814</c:v>
                </c:pt>
                <c:pt idx="32">
                  <c:v>73</c:v>
                </c:pt>
                <c:pt idx="33">
                  <c:v>73.60706737928655</c:v>
                </c:pt>
                <c:pt idx="34">
                  <c:v>74</c:v>
                </c:pt>
                <c:pt idx="35">
                  <c:v>74</c:v>
                </c:pt>
              </c:numCache>
            </c:numRef>
          </c:xVal>
          <c:yVal>
            <c:numRef>
              <c:f>no5!$B$10:$B$45</c:f>
              <c:numCache>
                <c:ptCount val="36"/>
                <c:pt idx="0">
                  <c:v>0</c:v>
                </c:pt>
                <c:pt idx="1">
                  <c:v>19.5</c:v>
                </c:pt>
                <c:pt idx="2">
                  <c:v>19.474076721409528</c:v>
                </c:pt>
                <c:pt idx="3">
                  <c:v>19.396099004835428</c:v>
                </c:pt>
                <c:pt idx="4">
                  <c:v>19.3</c:v>
                </c:pt>
                <c:pt idx="5">
                  <c:v>19.265434782586667</c:v>
                </c:pt>
                <c:pt idx="6">
                  <c:v>19.2</c:v>
                </c:pt>
                <c:pt idx="7">
                  <c:v>19.1</c:v>
                </c:pt>
                <c:pt idx="8">
                  <c:v>19.08100171431027</c:v>
                </c:pt>
                <c:pt idx="9">
                  <c:v>19</c:v>
                </c:pt>
                <c:pt idx="10">
                  <c:v>18.841220867651103</c:v>
                </c:pt>
                <c:pt idx="11">
                  <c:v>18.7</c:v>
                </c:pt>
                <c:pt idx="12">
                  <c:v>18.543945358213296</c:v>
                </c:pt>
                <c:pt idx="13">
                  <c:v>18.3</c:v>
                </c:pt>
                <c:pt idx="14">
                  <c:v>18.186355968579257</c:v>
                </c:pt>
                <c:pt idx="15">
                  <c:v>18</c:v>
                </c:pt>
                <c:pt idx="16">
                  <c:v>17.764810882360816</c:v>
                </c:pt>
                <c:pt idx="17">
                  <c:v>17.5</c:v>
                </c:pt>
                <c:pt idx="18">
                  <c:v>17.27462868657098</c:v>
                </c:pt>
                <c:pt idx="19">
                  <c:v>17</c:v>
                </c:pt>
                <c:pt idx="20">
                  <c:v>16.709770050316244</c:v>
                </c:pt>
                <c:pt idx="21">
                  <c:v>16.5</c:v>
                </c:pt>
                <c:pt idx="22">
                  <c:v>16.062358553857504</c:v>
                </c:pt>
                <c:pt idx="23">
                  <c:v>15.5</c:v>
                </c:pt>
                <c:pt idx="24">
                  <c:v>15.321933226378512</c:v>
                </c:pt>
                <c:pt idx="25">
                  <c:v>15</c:v>
                </c:pt>
                <c:pt idx="26">
                  <c:v>14.474226804123711</c:v>
                </c:pt>
                <c:pt idx="27">
                  <c:v>14</c:v>
                </c:pt>
                <c:pt idx="28">
                  <c:v>13.49904343512953</c:v>
                </c:pt>
                <c:pt idx="29">
                  <c:v>13.286304206855132</c:v>
                </c:pt>
                <c:pt idx="30">
                  <c:v>13.06701030927835</c:v>
                </c:pt>
                <c:pt idx="31">
                  <c:v>12.9</c:v>
                </c:pt>
                <c:pt idx="32">
                  <c:v>12.84082592750889</c:v>
                </c:pt>
                <c:pt idx="33">
                  <c:v>12.7</c:v>
                </c:pt>
                <c:pt idx="34">
                  <c:v>12.60738020805631</c:v>
                </c:pt>
                <c:pt idx="35">
                  <c:v>0</c:v>
                </c:pt>
              </c:numCache>
            </c:numRef>
          </c:yVal>
          <c:smooth val="0"/>
        </c:ser>
        <c:axId val="47122501"/>
        <c:axId val="21449326"/>
      </c:scatterChart>
      <c:valAx>
        <c:axId val="4712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9326"/>
        <c:crosses val="autoZero"/>
        <c:crossBetween val="midCat"/>
        <c:dispUnits/>
      </c:valAx>
      <c:valAx>
        <c:axId val="21449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22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B5" sqref="B5"/>
    </sheetView>
  </sheetViews>
  <sheetFormatPr defaultColWidth="11.421875" defaultRowHeight="12.75"/>
  <cols>
    <col min="1" max="2" width="9.140625" style="0" customWidth="1"/>
    <col min="3" max="3" width="17.28125" style="0" customWidth="1"/>
    <col min="4" max="16384" width="9.140625" style="0" customWidth="1"/>
  </cols>
  <sheetData>
    <row r="1" spans="1:11" ht="12.75">
      <c r="A1" t="s">
        <v>4</v>
      </c>
      <c r="B1" t="s">
        <v>5</v>
      </c>
      <c r="I1" s="4"/>
      <c r="J1" s="4"/>
      <c r="K1" s="4"/>
    </row>
    <row r="2" spans="1:11" ht="12.75">
      <c r="A2" t="s">
        <v>8</v>
      </c>
      <c r="I2" s="4"/>
      <c r="J2" s="4"/>
      <c r="K2" s="4"/>
    </row>
    <row r="3" spans="1:11" ht="12.75">
      <c r="A3" t="s">
        <v>7</v>
      </c>
      <c r="B3">
        <f>152/2</f>
        <v>76</v>
      </c>
      <c r="I3" s="4"/>
      <c r="J3" s="4"/>
      <c r="K3" s="4"/>
    </row>
    <row r="4" spans="1:4" ht="12.75">
      <c r="A4" t="s">
        <v>9</v>
      </c>
      <c r="B4">
        <f>22.8/2</f>
        <v>11.4</v>
      </c>
      <c r="D4" t="s">
        <v>12</v>
      </c>
    </row>
    <row r="5" spans="1:4" ht="12.75">
      <c r="A5" t="s">
        <v>2</v>
      </c>
      <c r="B5">
        <f>B3/SQRT(1-B4*B4/B6/B6)</f>
        <v>95.00000000000001</v>
      </c>
      <c r="D5" t="s">
        <v>13</v>
      </c>
    </row>
    <row r="6" spans="1:4" ht="12.75">
      <c r="A6" t="s">
        <v>3</v>
      </c>
      <c r="B6">
        <v>19</v>
      </c>
      <c r="D6" t="s">
        <v>14</v>
      </c>
    </row>
    <row r="7" spans="1:3" ht="12.75">
      <c r="A7" t="s">
        <v>6</v>
      </c>
      <c r="B7">
        <f>B5*B5</f>
        <v>9025.000000000002</v>
      </c>
      <c r="C7" t="s">
        <v>15</v>
      </c>
    </row>
    <row r="8" spans="1:6" ht="12.75">
      <c r="A8" s="6" t="s">
        <v>0</v>
      </c>
      <c r="B8" s="6" t="s">
        <v>1</v>
      </c>
      <c r="D8" s="6" t="s">
        <v>0</v>
      </c>
      <c r="E8" s="6" t="s">
        <v>10</v>
      </c>
      <c r="F8" s="6" t="s">
        <v>11</v>
      </c>
    </row>
    <row r="9" spans="1:6" ht="12.75">
      <c r="A9" s="2">
        <v>0</v>
      </c>
      <c r="B9" s="3">
        <f>$B$6*SQRT(1-A9*A9/$B$7)</f>
        <v>19</v>
      </c>
      <c r="C9" s="1"/>
      <c r="D9" s="2">
        <f>A9</f>
        <v>0</v>
      </c>
      <c r="E9" s="3">
        <f>20-B9</f>
        <v>1</v>
      </c>
      <c r="F9" s="3">
        <f>20+B9</f>
        <v>39</v>
      </c>
    </row>
    <row r="10" spans="1:6" ht="12.75">
      <c r="A10" s="2">
        <v>5</v>
      </c>
      <c r="B10" s="3">
        <f>$B$6*SQRT(1-A10*A10/$B$7)</f>
        <v>18.973665961010276</v>
      </c>
      <c r="C10" s="1">
        <f>(B10+B9)*(A10-A9)</f>
        <v>189.8683298050514</v>
      </c>
      <c r="D10" s="2">
        <f aca="true" t="shared" si="0" ref="D10:D26">A10</f>
        <v>5</v>
      </c>
      <c r="E10" s="3">
        <f aca="true" t="shared" si="1" ref="E10:E26">20-B10</f>
        <v>1.0263340389897238</v>
      </c>
      <c r="F10" s="3">
        <f aca="true" t="shared" si="2" ref="F10:F26">20+B10</f>
        <v>38.973665961010276</v>
      </c>
    </row>
    <row r="11" spans="1:6" ht="12.75">
      <c r="A11" s="2">
        <v>10</v>
      </c>
      <c r="B11" s="3">
        <f aca="true" t="shared" si="3" ref="B11:B27">$B$6*SQRT(1-A11*A11/$B$7)</f>
        <v>18.894443627691185</v>
      </c>
      <c r="C11" s="1">
        <f>(B11+B10)*(A11-A10)</f>
        <v>189.3405479435073</v>
      </c>
      <c r="D11" s="2">
        <f t="shared" si="0"/>
        <v>10</v>
      </c>
      <c r="E11" s="3">
        <f t="shared" si="1"/>
        <v>1.1055563723088149</v>
      </c>
      <c r="F11" s="3">
        <f t="shared" si="2"/>
        <v>38.89444362769119</v>
      </c>
    </row>
    <row r="12" spans="1:6" ht="12.75">
      <c r="A12" s="2">
        <v>15</v>
      </c>
      <c r="B12" s="3">
        <f t="shared" si="3"/>
        <v>18.76166303929372</v>
      </c>
      <c r="C12" s="1">
        <f aca="true" t="shared" si="4" ref="C12:C27">(B12+B11)*(A12-A11)</f>
        <v>188.2805333349245</v>
      </c>
      <c r="D12" s="2">
        <f t="shared" si="0"/>
        <v>15</v>
      </c>
      <c r="E12" s="3">
        <f t="shared" si="1"/>
        <v>1.238336960706281</v>
      </c>
      <c r="F12" s="3">
        <f t="shared" si="2"/>
        <v>38.76166303929372</v>
      </c>
    </row>
    <row r="13" spans="1:6" ht="12.75">
      <c r="A13" s="2">
        <v>20</v>
      </c>
      <c r="B13" s="3">
        <f t="shared" si="3"/>
        <v>18.57417562100671</v>
      </c>
      <c r="C13" s="1">
        <f t="shared" si="4"/>
        <v>186.67919330150212</v>
      </c>
      <c r="D13" s="2">
        <f t="shared" si="0"/>
        <v>20</v>
      </c>
      <c r="E13" s="3">
        <f t="shared" si="1"/>
        <v>1.4258243789932905</v>
      </c>
      <c r="F13" s="3">
        <f t="shared" si="2"/>
        <v>38.57417562100671</v>
      </c>
    </row>
    <row r="14" spans="1:6" ht="12.75">
      <c r="A14" s="2">
        <v>25</v>
      </c>
      <c r="B14" s="3">
        <f t="shared" si="3"/>
        <v>18.33030277982336</v>
      </c>
      <c r="C14" s="1">
        <f t="shared" si="4"/>
        <v>184.52239200415036</v>
      </c>
      <c r="D14" s="2">
        <f t="shared" si="0"/>
        <v>25</v>
      </c>
      <c r="E14" s="3">
        <f t="shared" si="1"/>
        <v>1.6696972201766407</v>
      </c>
      <c r="F14" s="3">
        <f t="shared" si="2"/>
        <v>38.330302779823356</v>
      </c>
    </row>
    <row r="15" spans="1:6" ht="12.75">
      <c r="A15" s="2">
        <v>30</v>
      </c>
      <c r="B15" s="3">
        <f t="shared" si="3"/>
        <v>18.027756377319946</v>
      </c>
      <c r="C15" s="1">
        <f t="shared" si="4"/>
        <v>181.79029578571652</v>
      </c>
      <c r="D15" s="2">
        <f t="shared" si="0"/>
        <v>30</v>
      </c>
      <c r="E15" s="3">
        <f t="shared" si="1"/>
        <v>1.972243622680054</v>
      </c>
      <c r="F15" s="3">
        <f t="shared" si="2"/>
        <v>38.027756377319946</v>
      </c>
    </row>
    <row r="16" spans="1:6" ht="12.75">
      <c r="A16" s="2">
        <v>35</v>
      </c>
      <c r="B16" s="3">
        <f t="shared" si="3"/>
        <v>17.663521732655695</v>
      </c>
      <c r="C16" s="1">
        <f t="shared" si="4"/>
        <v>178.45639054987822</v>
      </c>
      <c r="D16" s="2">
        <f t="shared" si="0"/>
        <v>35</v>
      </c>
      <c r="E16" s="3">
        <f t="shared" si="1"/>
        <v>2.3364782673443045</v>
      </c>
      <c r="F16" s="3">
        <f t="shared" si="2"/>
        <v>37.663521732655695</v>
      </c>
    </row>
    <row r="17" spans="1:6" ht="12.75">
      <c r="A17" s="2">
        <v>40</v>
      </c>
      <c r="B17" s="3">
        <f t="shared" si="3"/>
        <v>17.233687939614086</v>
      </c>
      <c r="C17" s="1">
        <f t="shared" si="4"/>
        <v>174.4860483613489</v>
      </c>
      <c r="D17" s="2">
        <f t="shared" si="0"/>
        <v>40</v>
      </c>
      <c r="E17" s="3">
        <f t="shared" si="1"/>
        <v>2.766312060385914</v>
      </c>
      <c r="F17" s="3">
        <f t="shared" si="2"/>
        <v>37.233687939614086</v>
      </c>
    </row>
    <row r="18" spans="1:6" ht="12.75">
      <c r="A18" s="2">
        <v>45</v>
      </c>
      <c r="B18" s="3">
        <f t="shared" si="3"/>
        <v>16.73320053068151</v>
      </c>
      <c r="C18" s="1">
        <f t="shared" si="4"/>
        <v>169.834442351478</v>
      </c>
      <c r="D18" s="2">
        <f t="shared" si="0"/>
        <v>45</v>
      </c>
      <c r="E18" s="3">
        <f t="shared" si="1"/>
        <v>3.2667994693184887</v>
      </c>
      <c r="F18" s="3">
        <f t="shared" si="2"/>
        <v>36.733200530681515</v>
      </c>
    </row>
    <row r="19" spans="1:6" ht="12.75">
      <c r="A19" s="2">
        <v>50</v>
      </c>
      <c r="B19" s="3">
        <f t="shared" si="3"/>
        <v>16.15549442140351</v>
      </c>
      <c r="C19" s="1">
        <f t="shared" si="4"/>
        <v>164.4434747604251</v>
      </c>
      <c r="D19" s="2">
        <f t="shared" si="0"/>
        <v>50</v>
      </c>
      <c r="E19" s="3">
        <f t="shared" si="1"/>
        <v>3.8445055785964897</v>
      </c>
      <c r="F19" s="3">
        <f t="shared" si="2"/>
        <v>36.15549442140351</v>
      </c>
    </row>
    <row r="20" spans="1:6" ht="12.75">
      <c r="A20" s="2">
        <v>55</v>
      </c>
      <c r="B20" s="3">
        <f t="shared" si="3"/>
        <v>15.491933384829668</v>
      </c>
      <c r="C20" s="1">
        <f t="shared" si="4"/>
        <v>158.2371390311659</v>
      </c>
      <c r="D20" s="2">
        <f t="shared" si="0"/>
        <v>55</v>
      </c>
      <c r="E20" s="3">
        <f t="shared" si="1"/>
        <v>4.508066615170332</v>
      </c>
      <c r="F20" s="3">
        <f t="shared" si="2"/>
        <v>35.491933384829665</v>
      </c>
    </row>
    <row r="21" spans="1:6" ht="12.75">
      <c r="A21" s="2">
        <v>60</v>
      </c>
      <c r="B21" s="3">
        <f t="shared" si="3"/>
        <v>14.730919862656235</v>
      </c>
      <c r="C21" s="1">
        <f t="shared" si="4"/>
        <v>151.1142662374295</v>
      </c>
      <c r="D21" s="2">
        <f t="shared" si="0"/>
        <v>60</v>
      </c>
      <c r="E21" s="3">
        <f t="shared" si="1"/>
        <v>5.2690801373437655</v>
      </c>
      <c r="F21" s="3">
        <f t="shared" si="2"/>
        <v>34.730919862656236</v>
      </c>
    </row>
    <row r="22" spans="1:6" ht="12.75">
      <c r="A22" s="2">
        <v>65</v>
      </c>
      <c r="B22" s="3">
        <f t="shared" si="3"/>
        <v>13.85640646055102</v>
      </c>
      <c r="C22" s="1">
        <f t="shared" si="4"/>
        <v>142.93663161603627</v>
      </c>
      <c r="D22" s="2">
        <f t="shared" si="0"/>
        <v>65</v>
      </c>
      <c r="E22" s="3">
        <f t="shared" si="1"/>
        <v>6.143593539448981</v>
      </c>
      <c r="F22" s="3">
        <f t="shared" si="2"/>
        <v>33.85640646055102</v>
      </c>
    </row>
    <row r="23" spans="1:6" ht="12.75">
      <c r="A23" s="2">
        <v>70</v>
      </c>
      <c r="B23" s="3">
        <f t="shared" si="3"/>
        <v>12.84523257866513</v>
      </c>
      <c r="C23" s="1">
        <f t="shared" si="4"/>
        <v>133.50819519608075</v>
      </c>
      <c r="D23" s="2">
        <f t="shared" si="0"/>
        <v>70</v>
      </c>
      <c r="E23" s="3">
        <f t="shared" si="1"/>
        <v>7.154767421334871</v>
      </c>
      <c r="F23" s="3">
        <f t="shared" si="2"/>
        <v>32.84523257866513</v>
      </c>
    </row>
    <row r="24" spans="1:6" ht="12.75">
      <c r="A24" s="2">
        <v>75</v>
      </c>
      <c r="B24" s="3">
        <f t="shared" si="3"/>
        <v>11.661903789690603</v>
      </c>
      <c r="C24" s="1">
        <f t="shared" si="4"/>
        <v>122.53568184177865</v>
      </c>
      <c r="D24" s="2">
        <f t="shared" si="0"/>
        <v>75</v>
      </c>
      <c r="E24" s="3">
        <f t="shared" si="1"/>
        <v>8.338096210309397</v>
      </c>
      <c r="F24" s="3">
        <f t="shared" si="2"/>
        <v>31.661903789690605</v>
      </c>
    </row>
    <row r="25" spans="1:6" ht="12.75">
      <c r="A25" s="2">
        <v>76</v>
      </c>
      <c r="B25" s="3">
        <f t="shared" si="3"/>
        <v>11.400000000000002</v>
      </c>
      <c r="C25" s="1">
        <f t="shared" si="4"/>
        <v>23.061903789690604</v>
      </c>
      <c r="D25" s="2">
        <f t="shared" si="0"/>
        <v>76</v>
      </c>
      <c r="E25" s="3">
        <f t="shared" si="1"/>
        <v>8.599999999999998</v>
      </c>
      <c r="F25" s="3">
        <f t="shared" si="2"/>
        <v>31.400000000000002</v>
      </c>
    </row>
    <row r="26" spans="1:6" ht="12.75">
      <c r="A26" s="2">
        <f>153/2</f>
        <v>76.5</v>
      </c>
      <c r="B26" s="3">
        <f t="shared" si="3"/>
        <v>11.26543385760176</v>
      </c>
      <c r="C26" s="1">
        <f t="shared" si="4"/>
        <v>11.332716928800881</v>
      </c>
      <c r="D26" s="2">
        <f t="shared" si="0"/>
        <v>76.5</v>
      </c>
      <c r="E26" s="3">
        <f t="shared" si="1"/>
        <v>8.73456614239824</v>
      </c>
      <c r="F26" s="3">
        <f t="shared" si="2"/>
        <v>31.26543385760176</v>
      </c>
    </row>
    <row r="27" spans="1:6" ht="12.75">
      <c r="A27" s="5">
        <v>76.6</v>
      </c>
      <c r="B27" s="3">
        <f t="shared" si="3"/>
        <v>11.238220499705461</v>
      </c>
      <c r="C27" s="1">
        <f t="shared" si="4"/>
        <v>2.250365435730594</v>
      </c>
      <c r="D27" s="2">
        <v>76.6</v>
      </c>
      <c r="E27" s="3">
        <f>20-B27</f>
        <v>8.761779500294539</v>
      </c>
      <c r="F27" s="3">
        <f>20+B27</f>
        <v>31.238220499705463</v>
      </c>
    </row>
    <row r="28" ht="12.75">
      <c r="C28" s="1">
        <f>SUM(C10:C27)</f>
        <v>2552.678548274695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3">
      <selection activeCell="C17" sqref="C17"/>
    </sheetView>
  </sheetViews>
  <sheetFormatPr defaultColWidth="11.421875" defaultRowHeight="12.75"/>
  <cols>
    <col min="1" max="1" width="9.140625" style="0" customWidth="1"/>
    <col min="2" max="2" width="13.8515625" style="0" customWidth="1"/>
    <col min="3" max="3" width="12.7109375" style="0" customWidth="1"/>
    <col min="4" max="16384" width="9.140625" style="0" customWidth="1"/>
  </cols>
  <sheetData>
    <row r="1" spans="1:4" ht="12.75">
      <c r="A1" t="s">
        <v>4</v>
      </c>
      <c r="B1" t="s">
        <v>5</v>
      </c>
      <c r="D1" t="s">
        <v>16</v>
      </c>
    </row>
    <row r="2" ht="12.75">
      <c r="A2" t="s">
        <v>8</v>
      </c>
    </row>
    <row r="3" spans="1:4" ht="12.75">
      <c r="A3" t="s">
        <v>7</v>
      </c>
      <c r="B3">
        <f>148/2</f>
        <v>74</v>
      </c>
      <c r="D3" t="s">
        <v>18</v>
      </c>
    </row>
    <row r="4" spans="1:4" ht="12.75">
      <c r="A4" t="s">
        <v>9</v>
      </c>
      <c r="B4">
        <v>12.6</v>
      </c>
      <c r="D4" t="s">
        <v>12</v>
      </c>
    </row>
    <row r="5" spans="1:4" ht="12.75">
      <c r="A5" t="s">
        <v>2</v>
      </c>
      <c r="B5">
        <v>97</v>
      </c>
      <c r="D5" t="s">
        <v>13</v>
      </c>
    </row>
    <row r="6" spans="1:4" ht="12.75">
      <c r="A6" t="s">
        <v>3</v>
      </c>
      <c r="B6">
        <v>19.5</v>
      </c>
      <c r="D6" t="s">
        <v>14</v>
      </c>
    </row>
    <row r="7" spans="1:4" ht="12.75">
      <c r="A7" t="s">
        <v>6</v>
      </c>
      <c r="B7">
        <f>B5*B5</f>
        <v>9409</v>
      </c>
      <c r="C7" t="s">
        <v>15</v>
      </c>
      <c r="D7" t="s">
        <v>20</v>
      </c>
    </row>
    <row r="8" spans="1:5" ht="12.75">
      <c r="A8" t="s">
        <v>17</v>
      </c>
      <c r="B8">
        <f>B6*B6</f>
        <v>380.25</v>
      </c>
      <c r="D8" t="s">
        <v>19</v>
      </c>
      <c r="E8">
        <f>SQRT(B7-B8)</f>
        <v>95.01973479230512</v>
      </c>
    </row>
    <row r="9" spans="1:6" ht="12.75">
      <c r="A9" s="6" t="s">
        <v>0</v>
      </c>
      <c r="B9" s="6" t="s">
        <v>1</v>
      </c>
      <c r="D9" s="6" t="s">
        <v>0</v>
      </c>
      <c r="E9" s="6" t="s">
        <v>10</v>
      </c>
      <c r="F9" s="6" t="s">
        <v>11</v>
      </c>
    </row>
    <row r="10" spans="1:6" ht="12.75">
      <c r="A10" s="6">
        <v>0</v>
      </c>
      <c r="B10" s="6">
        <v>0</v>
      </c>
      <c r="D10" s="6"/>
      <c r="E10" s="6"/>
      <c r="F10" s="6"/>
    </row>
    <row r="11" spans="1:6" ht="12.75">
      <c r="A11" s="2">
        <v>0</v>
      </c>
      <c r="B11" s="3">
        <f>$B$6*SQRT(1-A11*A11/$B$7)</f>
        <v>19.5</v>
      </c>
      <c r="C11" s="1"/>
      <c r="D11" s="2">
        <f>A11</f>
        <v>0</v>
      </c>
      <c r="E11" s="3">
        <f>20-B11</f>
        <v>0.5</v>
      </c>
      <c r="F11" s="3">
        <f>20+B11</f>
        <v>39.5</v>
      </c>
    </row>
    <row r="12" spans="1:6" ht="12.75">
      <c r="A12" s="2">
        <v>5</v>
      </c>
      <c r="B12" s="3">
        <f>$B$6*SQRT(1-A12*A12/$B$7)</f>
        <v>19.474076721409528</v>
      </c>
      <c r="C12" s="1">
        <f>(B12+B11)*(A12-A11)</f>
        <v>194.87038360704764</v>
      </c>
      <c r="D12" s="2">
        <f aca="true" t="shared" si="0" ref="D12:D43">A12</f>
        <v>5</v>
      </c>
      <c r="E12" s="3">
        <f aca="true" t="shared" si="1" ref="E12:E43">20-B12</f>
        <v>0.5259232785904722</v>
      </c>
      <c r="F12" s="3">
        <f aca="true" t="shared" si="2" ref="F12:F43">20+B12</f>
        <v>39.47407672140953</v>
      </c>
    </row>
    <row r="13" spans="1:6" ht="12.75">
      <c r="A13" s="2">
        <v>10</v>
      </c>
      <c r="B13" s="3">
        <f aca="true" t="shared" si="3" ref="B13:B44">$B$6*SQRT(1-A13*A13/$B$7)</f>
        <v>19.396099004835428</v>
      </c>
      <c r="C13" s="1">
        <f>(B13+B12)*(A13-A12)</f>
        <v>194.35087863122476</v>
      </c>
      <c r="D13" s="2">
        <f t="shared" si="0"/>
        <v>10</v>
      </c>
      <c r="E13" s="3">
        <f t="shared" si="1"/>
        <v>0.6039009951645724</v>
      </c>
      <c r="F13" s="3">
        <f t="shared" si="2"/>
        <v>39.39609900483543</v>
      </c>
    </row>
    <row r="14" spans="1:6" ht="12.75">
      <c r="A14" s="3">
        <f>$B$5*SQRT(1-B14*B14/$B$8)</f>
        <v>13.856960644993412</v>
      </c>
      <c r="B14" s="3">
        <v>19.3</v>
      </c>
      <c r="C14" s="1">
        <f>(B14+B13)*(A14-A13)</f>
        <v>149.249330976419</v>
      </c>
      <c r="D14" s="3">
        <f>A14</f>
        <v>13.856960644993412</v>
      </c>
      <c r="E14" s="3">
        <f>20-B14</f>
        <v>0.6999999999999993</v>
      </c>
      <c r="F14" s="3">
        <f>20+B14</f>
        <v>39.3</v>
      </c>
    </row>
    <row r="15" spans="1:6" ht="12.75">
      <c r="A15" s="2">
        <v>15</v>
      </c>
      <c r="B15" s="3">
        <f t="shared" si="3"/>
        <v>19.265434782586667</v>
      </c>
      <c r="C15" s="1">
        <f aca="true" t="shared" si="4" ref="C15:C44">(B15+B14)*(A15-A14)</f>
        <v>44.08180969943648</v>
      </c>
      <c r="D15" s="2">
        <f t="shared" si="0"/>
        <v>15</v>
      </c>
      <c r="E15" s="3">
        <f t="shared" si="1"/>
        <v>0.7345652174133335</v>
      </c>
      <c r="F15" s="3">
        <f t="shared" si="2"/>
        <v>39.26543478258667</v>
      </c>
    </row>
    <row r="16" spans="1:6" ht="12.75">
      <c r="A16" s="3">
        <f>$B$5*SQRT(1-B16*B16/$B$8)</f>
        <v>16.949357216696203</v>
      </c>
      <c r="B16" s="3">
        <v>19.2</v>
      </c>
      <c r="C16" s="1">
        <f t="shared" si="4"/>
        <v>74.98287288679248</v>
      </c>
      <c r="D16" s="3">
        <f t="shared" si="0"/>
        <v>16.949357216696203</v>
      </c>
      <c r="E16" s="3">
        <f t="shared" si="1"/>
        <v>0.8000000000000007</v>
      </c>
      <c r="F16" s="3">
        <f t="shared" si="2"/>
        <v>39.2</v>
      </c>
    </row>
    <row r="17" spans="1:6" ht="12.75">
      <c r="A17" s="3">
        <f>$B$5*SQRT(1-B17*B17/$B$8)</f>
        <v>19.546129459750563</v>
      </c>
      <c r="B17" s="3">
        <v>19.1</v>
      </c>
      <c r="C17" s="1">
        <f t="shared" si="4"/>
        <v>99.456376908982</v>
      </c>
      <c r="D17" s="3">
        <f>A17</f>
        <v>19.546129459750563</v>
      </c>
      <c r="E17" s="3">
        <f>20-B17</f>
        <v>0.8999999999999986</v>
      </c>
      <c r="F17" s="3">
        <f>20+B17</f>
        <v>39.1</v>
      </c>
    </row>
    <row r="18" spans="1:6" ht="12.75">
      <c r="A18" s="2">
        <v>20</v>
      </c>
      <c r="B18" s="3">
        <f t="shared" si="3"/>
        <v>19.08100171431027</v>
      </c>
      <c r="C18" s="1">
        <f t="shared" si="4"/>
        <v>17.329231875338664</v>
      </c>
      <c r="D18" s="2">
        <f t="shared" si="0"/>
        <v>20</v>
      </c>
      <c r="E18" s="3">
        <f t="shared" si="1"/>
        <v>0.9189982856897316</v>
      </c>
      <c r="F18" s="3">
        <f t="shared" si="2"/>
        <v>39.08100171431027</v>
      </c>
    </row>
    <row r="19" spans="1:6" ht="12.75">
      <c r="A19" s="3">
        <f>$B$5*SQRT(1-B19*B19/$B$8)</f>
        <v>21.8249114250522</v>
      </c>
      <c r="B19" s="3">
        <v>19</v>
      </c>
      <c r="C19" s="1">
        <f t="shared" si="4"/>
        <v>69.49445510587722</v>
      </c>
      <c r="D19" s="3">
        <f t="shared" si="0"/>
        <v>21.8249114250522</v>
      </c>
      <c r="E19" s="3">
        <f t="shared" si="1"/>
        <v>1</v>
      </c>
      <c r="F19" s="3">
        <f t="shared" si="2"/>
        <v>39</v>
      </c>
    </row>
    <row r="20" spans="1:6" ht="12.75">
      <c r="A20" s="2">
        <v>25</v>
      </c>
      <c r="B20" s="3">
        <f t="shared" si="3"/>
        <v>18.841220867651103</v>
      </c>
      <c r="C20" s="1">
        <f t="shared" si="4"/>
        <v>120.1492280389553</v>
      </c>
      <c r="D20" s="2">
        <f t="shared" si="0"/>
        <v>25</v>
      </c>
      <c r="E20" s="3">
        <f t="shared" si="1"/>
        <v>1.1587791323488972</v>
      </c>
      <c r="F20" s="3">
        <f t="shared" si="2"/>
        <v>38.8412208676511</v>
      </c>
    </row>
    <row r="21" spans="1:6" ht="12.75">
      <c r="A21" s="3">
        <f>$B$5*SQRT(1-B21*B21/$B$8)</f>
        <v>27.498803512313216</v>
      </c>
      <c r="B21" s="3">
        <v>18.7</v>
      </c>
      <c r="C21" s="1">
        <f t="shared" si="4"/>
        <v>93.8081345606128</v>
      </c>
      <c r="D21" s="3">
        <f>A21</f>
        <v>27.498803512313216</v>
      </c>
      <c r="E21" s="3">
        <f>20-B21</f>
        <v>1.3000000000000007</v>
      </c>
      <c r="F21" s="3">
        <f>20+B21</f>
        <v>38.7</v>
      </c>
    </row>
    <row r="22" spans="1:6" ht="12.75">
      <c r="A22" s="2">
        <v>30</v>
      </c>
      <c r="B22" s="3">
        <f t="shared" si="3"/>
        <v>18.543945358213296</v>
      </c>
      <c r="C22" s="1">
        <f t="shared" si="4"/>
        <v>93.15442531756159</v>
      </c>
      <c r="D22" s="2">
        <f t="shared" si="0"/>
        <v>30</v>
      </c>
      <c r="E22" s="3">
        <f t="shared" si="1"/>
        <v>1.4560546417867037</v>
      </c>
      <c r="F22" s="3">
        <f t="shared" si="2"/>
        <v>38.54394535821329</v>
      </c>
    </row>
    <row r="23" spans="1:6" ht="12.75">
      <c r="A23" s="3">
        <f>$B$5*SQRT(1-B23*B23/$B$8)</f>
        <v>33.50222460157589</v>
      </c>
      <c r="B23" s="3">
        <v>18.3</v>
      </c>
      <c r="C23" s="1">
        <f t="shared" si="4"/>
        <v>129.0357718526524</v>
      </c>
      <c r="D23" s="3">
        <f>A23</f>
        <v>33.50222460157589</v>
      </c>
      <c r="E23" s="3">
        <f>20-B23</f>
        <v>1.6999999999999993</v>
      </c>
      <c r="F23" s="3">
        <f>20+B23</f>
        <v>38.3</v>
      </c>
    </row>
    <row r="24" spans="1:6" ht="12.75">
      <c r="A24" s="2">
        <v>35</v>
      </c>
      <c r="B24" s="3">
        <f t="shared" si="3"/>
        <v>18.186355968579257</v>
      </c>
      <c r="C24" s="1">
        <f t="shared" si="4"/>
        <v>54.64836634788272</v>
      </c>
      <c r="D24" s="2">
        <f t="shared" si="0"/>
        <v>35</v>
      </c>
      <c r="E24" s="3">
        <f t="shared" si="1"/>
        <v>1.8136440314207434</v>
      </c>
      <c r="F24" s="3">
        <f t="shared" si="2"/>
        <v>38.18635596857926</v>
      </c>
    </row>
    <row r="25" spans="1:6" ht="12.75">
      <c r="A25" s="3">
        <f>$B$5*SQRT(1-B25*B25/$B$8)</f>
        <v>37.30769230769231</v>
      </c>
      <c r="B25" s="3">
        <v>18</v>
      </c>
      <c r="C25" s="1">
        <f t="shared" si="4"/>
        <v>83.50697531210594</v>
      </c>
      <c r="D25" s="3">
        <f t="shared" si="0"/>
        <v>37.30769230769231</v>
      </c>
      <c r="E25" s="3">
        <f t="shared" si="1"/>
        <v>2</v>
      </c>
      <c r="F25" s="3">
        <f t="shared" si="2"/>
        <v>38</v>
      </c>
    </row>
    <row r="26" spans="1:6" ht="12.75">
      <c r="A26" s="2">
        <v>40</v>
      </c>
      <c r="B26" s="3">
        <f t="shared" si="3"/>
        <v>17.764810882360816</v>
      </c>
      <c r="C26" s="1">
        <f t="shared" si="4"/>
        <v>96.28987545250993</v>
      </c>
      <c r="D26" s="2">
        <f t="shared" si="0"/>
        <v>40</v>
      </c>
      <c r="E26" s="3">
        <f t="shared" si="1"/>
        <v>2.235189117639184</v>
      </c>
      <c r="F26" s="3">
        <f t="shared" si="2"/>
        <v>37.76481088236082</v>
      </c>
    </row>
    <row r="27" spans="1:6" ht="12.75">
      <c r="A27" s="3">
        <f>$B$5*SQRT(1-B27*B27/$B$8)</f>
        <v>42.79105389246845</v>
      </c>
      <c r="B27" s="3">
        <v>17.5</v>
      </c>
      <c r="C27" s="1">
        <f t="shared" si="4"/>
        <v>98.42598768037683</v>
      </c>
      <c r="D27" s="3">
        <f>A27</f>
        <v>42.79105389246845</v>
      </c>
      <c r="E27" s="3">
        <f>20-B27</f>
        <v>2.5</v>
      </c>
      <c r="F27" s="3">
        <f>20+B27</f>
        <v>37.5</v>
      </c>
    </row>
    <row r="28" spans="1:6" ht="12.75">
      <c r="A28" s="2">
        <v>45</v>
      </c>
      <c r="B28" s="3">
        <f t="shared" si="3"/>
        <v>17.27462868657098</v>
      </c>
      <c r="C28" s="1">
        <f t="shared" si="4"/>
        <v>76.81528067805603</v>
      </c>
      <c r="D28" s="2">
        <f t="shared" si="0"/>
        <v>45</v>
      </c>
      <c r="E28" s="3">
        <f t="shared" si="1"/>
        <v>2.7253713134290187</v>
      </c>
      <c r="F28" s="3">
        <f t="shared" si="2"/>
        <v>37.27462868657098</v>
      </c>
    </row>
    <row r="29" spans="1:6" ht="12.75">
      <c r="A29" s="3">
        <f>$B$5*SQRT(1-B29*B29/$B$8)</f>
        <v>47.51749738283722</v>
      </c>
      <c r="B29" s="3">
        <v>17</v>
      </c>
      <c r="C29" s="1">
        <f t="shared" si="4"/>
        <v>86.28628801615994</v>
      </c>
      <c r="D29" s="3">
        <f t="shared" si="0"/>
        <v>47.51749738283722</v>
      </c>
      <c r="E29" s="3">
        <f t="shared" si="1"/>
        <v>3</v>
      </c>
      <c r="F29" s="3">
        <f t="shared" si="2"/>
        <v>37</v>
      </c>
    </row>
    <row r="30" spans="1:6" ht="12.75">
      <c r="A30" s="2">
        <v>50</v>
      </c>
      <c r="B30" s="3">
        <f t="shared" si="3"/>
        <v>16.709770050316244</v>
      </c>
      <c r="C30" s="1">
        <f t="shared" si="4"/>
        <v>83.68459237386557</v>
      </c>
      <c r="D30" s="2">
        <f t="shared" si="0"/>
        <v>50</v>
      </c>
      <c r="E30" s="3">
        <f t="shared" si="1"/>
        <v>3.2902299496837557</v>
      </c>
      <c r="F30" s="3">
        <f t="shared" si="2"/>
        <v>36.709770050316244</v>
      </c>
    </row>
    <row r="31" spans="1:6" ht="12.75">
      <c r="A31" s="3">
        <f>$B$5*SQRT(1-B31*B31/$B$8)</f>
        <v>51.69505487205572</v>
      </c>
      <c r="B31" s="3">
        <v>16.5</v>
      </c>
      <c r="C31" s="1">
        <f t="shared" si="4"/>
        <v>56.29238252363871</v>
      </c>
      <c r="D31" s="3">
        <f>A31</f>
        <v>51.69505487205572</v>
      </c>
      <c r="E31" s="3">
        <f>20-B31</f>
        <v>3.5</v>
      </c>
      <c r="F31" s="3">
        <f>20+B31</f>
        <v>36.5</v>
      </c>
    </row>
    <row r="32" spans="1:6" ht="12.75">
      <c r="A32" s="2">
        <v>55</v>
      </c>
      <c r="B32" s="3">
        <f t="shared" si="3"/>
        <v>16.062358553857504</v>
      </c>
      <c r="C32" s="1">
        <f t="shared" si="4"/>
        <v>107.61680825694609</v>
      </c>
      <c r="D32" s="2">
        <f t="shared" si="0"/>
        <v>55</v>
      </c>
      <c r="E32" s="3">
        <f t="shared" si="1"/>
        <v>3.9376414461424964</v>
      </c>
      <c r="F32" s="3">
        <f t="shared" si="2"/>
        <v>36.06235855385751</v>
      </c>
    </row>
    <row r="33" spans="1:6" ht="12.75">
      <c r="A33" s="3">
        <f>$B$5*SQRT(1-B33*B33/$B$8)</f>
        <v>58.85740912417053</v>
      </c>
      <c r="B33" s="3">
        <v>15.5</v>
      </c>
      <c r="C33" s="1">
        <f t="shared" si="4"/>
        <v>121.74892986599173</v>
      </c>
      <c r="D33" s="3">
        <f t="shared" si="0"/>
        <v>58.85740912417053</v>
      </c>
      <c r="E33" s="3">
        <f t="shared" si="1"/>
        <v>4.5</v>
      </c>
      <c r="F33" s="3">
        <f t="shared" si="2"/>
        <v>35.5</v>
      </c>
    </row>
    <row r="34" spans="1:6" ht="12.75">
      <c r="A34" s="2">
        <v>60</v>
      </c>
      <c r="B34" s="3">
        <f t="shared" si="3"/>
        <v>15.321933226378512</v>
      </c>
      <c r="C34" s="1">
        <f t="shared" si="4"/>
        <v>35.21685967988525</v>
      </c>
      <c r="D34" s="2">
        <f t="shared" si="0"/>
        <v>60</v>
      </c>
      <c r="E34" s="3">
        <f t="shared" si="1"/>
        <v>4.678066773621488</v>
      </c>
      <c r="F34" s="3">
        <f t="shared" si="2"/>
        <v>35.32193322637851</v>
      </c>
    </row>
    <row r="35" spans="1:6" ht="12.75">
      <c r="A35" s="3">
        <f>$B$5*SQRT(1-B35*B35/$B$8)</f>
        <v>61.9801934386964</v>
      </c>
      <c r="B35" s="3">
        <v>15</v>
      </c>
      <c r="C35" s="1">
        <f t="shared" si="4"/>
        <v>60.0432932234652</v>
      </c>
      <c r="D35" s="3">
        <f>A35</f>
        <v>61.9801934386964</v>
      </c>
      <c r="E35" s="3">
        <f>20-B35</f>
        <v>5</v>
      </c>
      <c r="F35" s="3">
        <f>20+B35</f>
        <v>35</v>
      </c>
    </row>
    <row r="36" spans="1:6" ht="12.75">
      <c r="A36" s="2">
        <v>65</v>
      </c>
      <c r="B36" s="3">
        <f t="shared" si="3"/>
        <v>14.474226804123711</v>
      </c>
      <c r="C36" s="1">
        <f t="shared" si="4"/>
        <v>89.00646349244312</v>
      </c>
      <c r="D36" s="2">
        <f t="shared" si="0"/>
        <v>65</v>
      </c>
      <c r="E36" s="3">
        <f t="shared" si="1"/>
        <v>5.525773195876289</v>
      </c>
      <c r="F36" s="3">
        <f t="shared" si="2"/>
        <v>34.47422680412371</v>
      </c>
    </row>
    <row r="37" spans="1:6" ht="12.75">
      <c r="A37" s="3">
        <f>$B$5*SQRT(1-B37*B37/$B$8)</f>
        <v>67.521311803504</v>
      </c>
      <c r="B37" s="3">
        <v>14</v>
      </c>
      <c r="C37" s="1">
        <f t="shared" si="4"/>
        <v>71.79240413688724</v>
      </c>
      <c r="D37" s="3">
        <f t="shared" si="0"/>
        <v>67.521311803504</v>
      </c>
      <c r="E37" s="3">
        <f t="shared" si="1"/>
        <v>6</v>
      </c>
      <c r="F37" s="3">
        <f t="shared" si="2"/>
        <v>34</v>
      </c>
    </row>
    <row r="38" spans="1:6" ht="12.75">
      <c r="A38" s="2">
        <v>70</v>
      </c>
      <c r="B38" s="3">
        <f t="shared" si="3"/>
        <v>13.49904343512953</v>
      </c>
      <c r="C38" s="1">
        <f t="shared" si="4"/>
        <v>68.16155437758623</v>
      </c>
      <c r="D38" s="2">
        <f t="shared" si="0"/>
        <v>70</v>
      </c>
      <c r="E38" s="3">
        <f t="shared" si="1"/>
        <v>6.500956564870471</v>
      </c>
      <c r="F38" s="3">
        <f t="shared" si="2"/>
        <v>33.49904343512953</v>
      </c>
    </row>
    <row r="39" spans="1:6" ht="12.75">
      <c r="A39" s="2">
        <v>71</v>
      </c>
      <c r="B39" s="3">
        <f t="shared" si="3"/>
        <v>13.286304206855132</v>
      </c>
      <c r="C39" s="1">
        <f t="shared" si="4"/>
        <v>26.78534764198466</v>
      </c>
      <c r="D39" s="2">
        <f t="shared" si="0"/>
        <v>71</v>
      </c>
      <c r="E39" s="3">
        <f t="shared" si="1"/>
        <v>6.713695793144868</v>
      </c>
      <c r="F39" s="3">
        <f t="shared" si="2"/>
        <v>33.286304206855135</v>
      </c>
    </row>
    <row r="40" spans="1:6" ht="12.75">
      <c r="A40" s="2">
        <v>72</v>
      </c>
      <c r="B40" s="3">
        <f t="shared" si="3"/>
        <v>13.06701030927835</v>
      </c>
      <c r="C40" s="1">
        <f t="shared" si="4"/>
        <v>26.35331451613348</v>
      </c>
      <c r="D40" s="2">
        <f t="shared" si="0"/>
        <v>72</v>
      </c>
      <c r="E40" s="3">
        <f t="shared" si="1"/>
        <v>6.93298969072165</v>
      </c>
      <c r="F40" s="3">
        <f t="shared" si="2"/>
        <v>33.06701030927835</v>
      </c>
    </row>
    <row r="41" spans="1:6" ht="12.75">
      <c r="A41" s="3">
        <f>$B$5*SQRT(1-B41*B41/$B$8)</f>
        <v>72.74139002304814</v>
      </c>
      <c r="B41" s="3">
        <v>12.9</v>
      </c>
      <c r="C41" s="1">
        <f t="shared" si="4"/>
        <v>19.251682371687174</v>
      </c>
      <c r="D41" s="3">
        <f>A41</f>
        <v>72.74139002304814</v>
      </c>
      <c r="E41" s="3">
        <f>20-B41</f>
        <v>7.1</v>
      </c>
      <c r="F41" s="3">
        <f>20+B41</f>
        <v>32.9</v>
      </c>
    </row>
    <row r="42" spans="1:6" ht="12.75">
      <c r="A42" s="2">
        <v>73</v>
      </c>
      <c r="B42" s="3">
        <f t="shared" si="3"/>
        <v>12.84082592750889</v>
      </c>
      <c r="C42" s="1">
        <f t="shared" si="4"/>
        <v>6.656834399834907</v>
      </c>
      <c r="D42" s="2">
        <f t="shared" si="0"/>
        <v>73</v>
      </c>
      <c r="E42" s="3">
        <f t="shared" si="1"/>
        <v>7.15917407249111</v>
      </c>
      <c r="F42" s="3">
        <f t="shared" si="2"/>
        <v>32.84082592750889</v>
      </c>
    </row>
    <row r="43" spans="1:6" ht="12.75">
      <c r="A43" s="3">
        <f>$B$5*SQRT(1-B43*B43/$B$8)</f>
        <v>73.60706737928655</v>
      </c>
      <c r="B43" s="3">
        <v>12.7</v>
      </c>
      <c r="C43" s="1">
        <f t="shared" si="4"/>
        <v>15.505002260626732</v>
      </c>
      <c r="D43" s="3">
        <f t="shared" si="0"/>
        <v>73.60706737928655</v>
      </c>
      <c r="E43" s="3">
        <f t="shared" si="1"/>
        <v>7.300000000000001</v>
      </c>
      <c r="F43" s="3">
        <f t="shared" si="2"/>
        <v>32.7</v>
      </c>
    </row>
    <row r="44" spans="1:6" ht="12.75">
      <c r="A44" s="5">
        <v>74</v>
      </c>
      <c r="B44" s="3">
        <f t="shared" si="3"/>
        <v>12.60738020805631</v>
      </c>
      <c r="C44" s="1">
        <f t="shared" si="4"/>
        <v>9.944095228543318</v>
      </c>
      <c r="D44" s="2">
        <v>76.6</v>
      </c>
      <c r="E44" s="3">
        <f>20-B44</f>
        <v>7.392619791943689</v>
      </c>
      <c r="F44" s="3">
        <f>20+B44</f>
        <v>32.60738020805631</v>
      </c>
    </row>
    <row r="45" spans="1:3" ht="12.75">
      <c r="A45">
        <f>A44</f>
        <v>74</v>
      </c>
      <c r="B45">
        <v>0</v>
      </c>
      <c r="C45" s="7">
        <f>SUM(C12:C44)</f>
        <v>2573.995237297512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60" workbookViewId="0" topLeftCell="A13">
      <selection activeCell="B43" sqref="B43"/>
    </sheetView>
  </sheetViews>
  <sheetFormatPr defaultColWidth="11.421875" defaultRowHeight="12.75"/>
  <cols>
    <col min="1" max="1" width="9.140625" style="0" customWidth="1"/>
    <col min="2" max="2" width="13.8515625" style="0" customWidth="1"/>
    <col min="3" max="3" width="12.7109375" style="0" customWidth="1"/>
    <col min="4" max="16384" width="9.140625" style="0" customWidth="1"/>
  </cols>
  <sheetData>
    <row r="1" spans="1:4" ht="12.75">
      <c r="A1" t="s">
        <v>4</v>
      </c>
      <c r="B1" t="s">
        <v>5</v>
      </c>
      <c r="D1" t="s">
        <v>16</v>
      </c>
    </row>
    <row r="2" ht="12.75">
      <c r="A2" t="s">
        <v>8</v>
      </c>
    </row>
    <row r="3" spans="1:4" ht="12.75">
      <c r="A3" t="s">
        <v>7</v>
      </c>
      <c r="B3">
        <f>140/2</f>
        <v>70</v>
      </c>
      <c r="D3" t="s">
        <v>18</v>
      </c>
    </row>
    <row r="4" spans="1:4" ht="12.75">
      <c r="A4" t="s">
        <v>9</v>
      </c>
      <c r="B4">
        <v>13</v>
      </c>
      <c r="D4" t="s">
        <v>12</v>
      </c>
    </row>
    <row r="5" spans="1:4" ht="12.75">
      <c r="A5" t="s">
        <v>2</v>
      </c>
      <c r="B5">
        <v>96</v>
      </c>
      <c r="D5" t="s">
        <v>13</v>
      </c>
    </row>
    <row r="6" spans="1:4" ht="12.75">
      <c r="A6" t="s">
        <v>3</v>
      </c>
      <c r="B6">
        <v>20.7</v>
      </c>
      <c r="D6" t="s">
        <v>14</v>
      </c>
    </row>
    <row r="7" spans="1:4" ht="12.75">
      <c r="A7" t="s">
        <v>6</v>
      </c>
      <c r="B7">
        <f>B5*B5</f>
        <v>9216</v>
      </c>
      <c r="C7" t="s">
        <v>15</v>
      </c>
      <c r="D7" t="s">
        <v>20</v>
      </c>
    </row>
    <row r="8" spans="1:5" ht="12.75">
      <c r="A8" t="s">
        <v>17</v>
      </c>
      <c r="B8">
        <f>B6*B6</f>
        <v>428.48999999999995</v>
      </c>
      <c r="D8" t="s">
        <v>19</v>
      </c>
      <c r="E8">
        <f>SQRT(B7-B8)</f>
        <v>93.7417196343229</v>
      </c>
    </row>
    <row r="9" spans="1:2" ht="12.75">
      <c r="A9" t="s">
        <v>25</v>
      </c>
      <c r="B9" t="s">
        <v>26</v>
      </c>
    </row>
    <row r="10" spans="1:2" ht="12.75">
      <c r="A10" t="s">
        <v>27</v>
      </c>
      <c r="B10" s="1">
        <f>B30</f>
        <v>19.985773993252675</v>
      </c>
    </row>
    <row r="11" spans="1:2" ht="12.75">
      <c r="A11" t="s">
        <v>28</v>
      </c>
      <c r="B11">
        <v>0.3</v>
      </c>
    </row>
    <row r="12" spans="1:2" ht="12.75">
      <c r="A12" t="s">
        <v>29</v>
      </c>
      <c r="B12" s="1">
        <f>B10-B11</f>
        <v>19.685773993252674</v>
      </c>
    </row>
    <row r="13" spans="1:2" ht="12.75">
      <c r="A13" t="s">
        <v>30</v>
      </c>
      <c r="B13">
        <f>B11/A30/A30</f>
        <v>0.00048</v>
      </c>
    </row>
    <row r="14" spans="1:4" ht="12.75">
      <c r="A14" t="s">
        <v>4</v>
      </c>
      <c r="B14" t="s">
        <v>31</v>
      </c>
      <c r="D14" t="s">
        <v>32</v>
      </c>
    </row>
    <row r="19" spans="1:6" ht="12.75">
      <c r="A19" s="6" t="s">
        <v>0</v>
      </c>
      <c r="B19" s="6" t="s">
        <v>1</v>
      </c>
      <c r="D19" s="6" t="s">
        <v>0</v>
      </c>
      <c r="E19" s="6" t="s">
        <v>10</v>
      </c>
      <c r="F19" s="6" t="s">
        <v>11</v>
      </c>
    </row>
    <row r="20" spans="1:6" ht="12.75">
      <c r="A20" s="6">
        <v>0</v>
      </c>
      <c r="B20" s="6">
        <v>0</v>
      </c>
      <c r="D20" s="6"/>
      <c r="E20" s="6"/>
      <c r="F20" s="6"/>
    </row>
    <row r="21" spans="1:6" ht="12.75">
      <c r="A21" s="2">
        <v>0</v>
      </c>
      <c r="B21" s="3">
        <f>$B$12+$B$13*A21*A21</f>
        <v>19.685773993252674</v>
      </c>
      <c r="C21" s="1"/>
      <c r="D21" s="2">
        <f aca="true" t="shared" si="0" ref="D21:D50">A21</f>
        <v>0</v>
      </c>
      <c r="E21" s="3">
        <f>20-B21</f>
        <v>0.3142260067473259</v>
      </c>
      <c r="F21" s="3">
        <f>20+B21</f>
        <v>39.685773993252674</v>
      </c>
    </row>
    <row r="22" spans="1:6" ht="12.75">
      <c r="A22" s="2">
        <v>5</v>
      </c>
      <c r="B22" s="3">
        <f>$B$12+$B$13*A22*A22</f>
        <v>19.697773993252675</v>
      </c>
      <c r="C22" s="1">
        <f>(B22+B21)*(A22-A21)</f>
        <v>196.91773993252673</v>
      </c>
      <c r="D22" s="2">
        <f t="shared" si="0"/>
        <v>5</v>
      </c>
      <c r="E22" s="3">
        <f>20-B22</f>
        <v>0.30222600674732547</v>
      </c>
      <c r="F22" s="3">
        <f>20+B22</f>
        <v>39.697773993252675</v>
      </c>
    </row>
    <row r="23" spans="1:6" ht="12.75">
      <c r="A23" s="2">
        <v>10</v>
      </c>
      <c r="B23" s="3">
        <f aca="true" t="shared" si="1" ref="B23:B29">$B$12+$B$13*A23*A23</f>
        <v>19.733773993252672</v>
      </c>
      <c r="C23" s="1">
        <f>(B23+B22)*(A23-A22)</f>
        <v>197.15773993252674</v>
      </c>
      <c r="D23" s="2">
        <f t="shared" si="0"/>
        <v>10</v>
      </c>
      <c r="E23" s="3">
        <f>20-B23</f>
        <v>0.26622600674732766</v>
      </c>
      <c r="F23" s="3">
        <f>20+B23</f>
        <v>39.73377399325267</v>
      </c>
    </row>
    <row r="24" spans="1:6" ht="12.75">
      <c r="A24" s="3">
        <f>SQRT((B24-$B$12)/$B$13)</f>
        <v>11.56737570599294</v>
      </c>
      <c r="B24" s="3">
        <v>19.75</v>
      </c>
      <c r="C24" s="1">
        <f>(B24+B23)*(A24-A23)</f>
        <v>61.88590813794011</v>
      </c>
      <c r="D24" s="3">
        <f t="shared" si="0"/>
        <v>11.56737570599294</v>
      </c>
      <c r="E24" s="3">
        <f aca="true" t="shared" si="2" ref="E24:E50">20-B24</f>
        <v>0.25</v>
      </c>
      <c r="F24" s="3">
        <f aca="true" t="shared" si="3" ref="F24:F50">20+B24</f>
        <v>39.75</v>
      </c>
    </row>
    <row r="25" spans="1:6" ht="12.75">
      <c r="A25" s="2">
        <v>15</v>
      </c>
      <c r="B25" s="3">
        <f t="shared" si="1"/>
        <v>19.793773993252675</v>
      </c>
      <c r="C25" s="1">
        <f aca="true" t="shared" si="4" ref="C25:C49">(B25+B24)*(A25-A24)</f>
        <v>135.73891928596365</v>
      </c>
      <c r="D25" s="2">
        <f t="shared" si="0"/>
        <v>15</v>
      </c>
      <c r="E25" s="3">
        <f t="shared" si="2"/>
        <v>0.20622600674732539</v>
      </c>
      <c r="F25" s="3">
        <f t="shared" si="3"/>
        <v>39.79377399325267</v>
      </c>
    </row>
    <row r="26" spans="1:6" ht="12.75">
      <c r="A26" s="3">
        <f>SQRT((B26-$B$12)/$B$13)</f>
        <v>15.42630375009723</v>
      </c>
      <c r="B26" s="3">
        <v>19.8</v>
      </c>
      <c r="C26" s="1">
        <f t="shared" si="4"/>
        <v>16.878974333825774</v>
      </c>
      <c r="D26" s="3">
        <f t="shared" si="0"/>
        <v>15.42630375009723</v>
      </c>
      <c r="E26" s="3">
        <f t="shared" si="2"/>
        <v>0.1999999999999993</v>
      </c>
      <c r="F26" s="3">
        <f t="shared" si="3"/>
        <v>39.8</v>
      </c>
    </row>
    <row r="27" spans="1:6" ht="12.75">
      <c r="A27" s="3">
        <f>SQRT((B27-$B$12)/$B$13)</f>
        <v>18.496959589536115</v>
      </c>
      <c r="B27" s="3">
        <v>19.85</v>
      </c>
      <c r="C27" s="1">
        <f t="shared" si="4"/>
        <v>121.7515040337518</v>
      </c>
      <c r="D27" s="3">
        <f t="shared" si="0"/>
        <v>18.496959589536115</v>
      </c>
      <c r="E27" s="3">
        <f t="shared" si="2"/>
        <v>0.14999999999999858</v>
      </c>
      <c r="F27" s="3">
        <f t="shared" si="3"/>
        <v>39.85</v>
      </c>
    </row>
    <row r="28" spans="1:6" ht="12.75">
      <c r="A28" s="2">
        <v>20</v>
      </c>
      <c r="B28" s="3">
        <f t="shared" si="1"/>
        <v>19.877773993252674</v>
      </c>
      <c r="C28" s="1">
        <f t="shared" si="4"/>
        <v>59.712449729634976</v>
      </c>
      <c r="D28" s="2">
        <f t="shared" si="0"/>
        <v>20</v>
      </c>
      <c r="E28" s="3">
        <f t="shared" si="2"/>
        <v>0.12222600674732575</v>
      </c>
      <c r="F28" s="3">
        <f t="shared" si="3"/>
        <v>39.877773993252674</v>
      </c>
    </row>
    <row r="29" spans="1:6" ht="12.75">
      <c r="A29" s="3">
        <f>SQRT((B29-$B$12)/$B$13)</f>
        <v>21.125912541795508</v>
      </c>
      <c r="B29" s="3">
        <v>19.9</v>
      </c>
      <c r="C29" s="1">
        <f t="shared" si="4"/>
        <v>44.786294623710354</v>
      </c>
      <c r="D29" s="3">
        <f t="shared" si="0"/>
        <v>21.125912541795508</v>
      </c>
      <c r="E29" s="3">
        <f t="shared" si="2"/>
        <v>0.10000000000000142</v>
      </c>
      <c r="F29" s="3">
        <f t="shared" si="3"/>
        <v>39.9</v>
      </c>
    </row>
    <row r="30" spans="1:6" ht="12.75">
      <c r="A30" s="2">
        <v>25</v>
      </c>
      <c r="B30" s="3">
        <f>$B$6*SQRT(1-A30*A30/$B$7)</f>
        <v>19.985773993252675</v>
      </c>
      <c r="C30" s="1">
        <f t="shared" si="4"/>
        <v>154.5209767880391</v>
      </c>
      <c r="D30" s="2">
        <f t="shared" si="0"/>
        <v>25</v>
      </c>
      <c r="E30" s="3">
        <f t="shared" si="2"/>
        <v>0.014226006747325215</v>
      </c>
      <c r="F30" s="3">
        <f t="shared" si="3"/>
        <v>39.98577399325268</v>
      </c>
    </row>
    <row r="31" spans="1:6" ht="12.75">
      <c r="A31" s="3">
        <f>$B$5*SQRT(1-B31*B31/$B$8)</f>
        <v>27.999459892171245</v>
      </c>
      <c r="B31" s="3">
        <v>19.8</v>
      </c>
      <c r="C31" s="1">
        <f t="shared" si="4"/>
        <v>119.3358333717512</v>
      </c>
      <c r="D31" s="3">
        <f t="shared" si="0"/>
        <v>27.999459892171245</v>
      </c>
      <c r="E31" s="3">
        <f t="shared" si="2"/>
        <v>0.1999999999999993</v>
      </c>
      <c r="F31" s="3">
        <f t="shared" si="3"/>
        <v>39.8</v>
      </c>
    </row>
    <row r="32" spans="1:6" ht="12.75">
      <c r="A32" s="2">
        <v>30</v>
      </c>
      <c r="B32" s="3">
        <f>$B$6*SQRT(1-A32*A32/$B$7)</f>
        <v>19.663297623682045</v>
      </c>
      <c r="C32" s="1">
        <f t="shared" si="4"/>
        <v>78.94790968335913</v>
      </c>
      <c r="D32" s="2">
        <f t="shared" si="0"/>
        <v>30</v>
      </c>
      <c r="E32" s="3">
        <f t="shared" si="2"/>
        <v>0.3367023763179553</v>
      </c>
      <c r="F32" s="3">
        <f t="shared" si="3"/>
        <v>39.66329762368204</v>
      </c>
    </row>
    <row r="33" spans="1:6" ht="12.75">
      <c r="A33" s="3">
        <f>$B$5*SQRT(1-B33*B33/$B$8)</f>
        <v>34.705227935294516</v>
      </c>
      <c r="B33" s="3">
        <v>19.3</v>
      </c>
      <c r="C33" s="1">
        <f t="shared" si="4"/>
        <v>183.3311964301432</v>
      </c>
      <c r="D33" s="3">
        <f t="shared" si="0"/>
        <v>34.705227935294516</v>
      </c>
      <c r="E33" s="3">
        <f t="shared" si="2"/>
        <v>0.6999999999999993</v>
      </c>
      <c r="F33" s="3">
        <f t="shared" si="3"/>
        <v>39.3</v>
      </c>
    </row>
    <row r="34" spans="1:6" ht="12.75">
      <c r="A34" s="2">
        <v>35</v>
      </c>
      <c r="B34" s="3">
        <f>$B$6*SQRT(1-A34*A34/$B$7)</f>
        <v>19.275234829552012</v>
      </c>
      <c r="C34" s="1">
        <f t="shared" si="4"/>
        <v>11.370901617205934</v>
      </c>
      <c r="D34" s="2">
        <f t="shared" si="0"/>
        <v>35</v>
      </c>
      <c r="E34" s="3">
        <f t="shared" si="2"/>
        <v>0.7247651704479878</v>
      </c>
      <c r="F34" s="3">
        <f t="shared" si="3"/>
        <v>39.27523482955201</v>
      </c>
    </row>
    <row r="35" spans="1:6" ht="12.75">
      <c r="A35" s="3">
        <f>$B$5*SQRT(1-B35*B35/$B$8)</f>
        <v>38.09961627555407</v>
      </c>
      <c r="B35" s="3">
        <v>19</v>
      </c>
      <c r="C35" s="1">
        <f t="shared" si="4"/>
        <v>118.6385408283334</v>
      </c>
      <c r="D35" s="3">
        <f t="shared" si="0"/>
        <v>38.09961627555407</v>
      </c>
      <c r="E35" s="3">
        <f t="shared" si="2"/>
        <v>1</v>
      </c>
      <c r="F35" s="3">
        <f t="shared" si="3"/>
        <v>39</v>
      </c>
    </row>
    <row r="36" spans="1:6" ht="12.75">
      <c r="A36" s="2">
        <v>40</v>
      </c>
      <c r="B36" s="3">
        <f>$B$6*SQRT(1-A36*A36/$B$7)</f>
        <v>18.817528397746607</v>
      </c>
      <c r="C36" s="1">
        <f t="shared" si="4"/>
        <v>71.86781546584943</v>
      </c>
      <c r="D36" s="2">
        <f t="shared" si="0"/>
        <v>40</v>
      </c>
      <c r="E36" s="3">
        <f t="shared" si="2"/>
        <v>1.1824716022533934</v>
      </c>
      <c r="F36" s="3">
        <f t="shared" si="3"/>
        <v>38.81752839774661</v>
      </c>
    </row>
    <row r="37" spans="1:6" ht="12.75">
      <c r="A37" s="3">
        <f>$B$5*SQRT(1-B37*B37/$B$8)</f>
        <v>43.068055248673005</v>
      </c>
      <c r="B37" s="3">
        <v>18.5</v>
      </c>
      <c r="C37" s="1">
        <f t="shared" si="4"/>
        <v>114.49223886821039</v>
      </c>
      <c r="D37" s="3">
        <f t="shared" si="0"/>
        <v>43.068055248673005</v>
      </c>
      <c r="E37" s="3">
        <f t="shared" si="2"/>
        <v>1.5</v>
      </c>
      <c r="F37" s="3">
        <f t="shared" si="3"/>
        <v>38.5</v>
      </c>
    </row>
    <row r="38" spans="1:6" ht="12.75">
      <c r="A38" s="2">
        <v>45</v>
      </c>
      <c r="B38" s="3">
        <f>$B$6*SQRT(1-A38*A38/$B$7)</f>
        <v>18.284949144976448</v>
      </c>
      <c r="C38" s="1">
        <f t="shared" si="4"/>
        <v>71.06648942846769</v>
      </c>
      <c r="D38" s="2">
        <f t="shared" si="0"/>
        <v>45</v>
      </c>
      <c r="E38" s="3">
        <f t="shared" si="2"/>
        <v>1.7150508550235521</v>
      </c>
      <c r="F38" s="3">
        <f t="shared" si="3"/>
        <v>38.28494914497645</v>
      </c>
    </row>
    <row r="39" spans="1:6" ht="12.75">
      <c r="A39" s="3">
        <f>$B$5*SQRT(1-B39*B39/$B$8)</f>
        <v>47.40653923450662</v>
      </c>
      <c r="B39" s="3">
        <v>18</v>
      </c>
      <c r="C39" s="1">
        <f t="shared" si="4"/>
        <v>87.32115373946317</v>
      </c>
      <c r="D39" s="3">
        <f t="shared" si="0"/>
        <v>47.40653923450662</v>
      </c>
      <c r="E39" s="3">
        <f t="shared" si="2"/>
        <v>2</v>
      </c>
      <c r="F39" s="3">
        <f t="shared" si="3"/>
        <v>38</v>
      </c>
    </row>
    <row r="40" spans="1:6" ht="12.75">
      <c r="A40" s="2">
        <v>50</v>
      </c>
      <c r="B40" s="3">
        <f>$B$6*SQRT(1-A40*A40/$B$7)</f>
        <v>17.670728576872545</v>
      </c>
      <c r="C40" s="1">
        <f t="shared" si="4"/>
        <v>92.51063504068256</v>
      </c>
      <c r="D40" s="2">
        <f t="shared" si="0"/>
        <v>50</v>
      </c>
      <c r="E40" s="3">
        <f t="shared" si="2"/>
        <v>2.329271423127455</v>
      </c>
      <c r="F40" s="3">
        <f t="shared" si="3"/>
        <v>37.67072857687255</v>
      </c>
    </row>
    <row r="41" spans="1:6" ht="12.75">
      <c r="A41" s="3">
        <f>$B$5*SQRT(1-B41*B41/$B$8)</f>
        <v>52.714749174289885</v>
      </c>
      <c r="B41" s="3">
        <v>17.3</v>
      </c>
      <c r="C41" s="1">
        <f t="shared" si="4"/>
        <v>94.93675652838043</v>
      </c>
      <c r="D41" s="3">
        <f t="shared" si="0"/>
        <v>52.714749174289885</v>
      </c>
      <c r="E41" s="3">
        <f t="shared" si="2"/>
        <v>2.6999999999999993</v>
      </c>
      <c r="F41" s="3">
        <f t="shared" si="3"/>
        <v>37.3</v>
      </c>
    </row>
    <row r="42" spans="1:6" ht="12.75">
      <c r="A42" s="2">
        <v>55</v>
      </c>
      <c r="B42" s="3">
        <f>$B$6*SQRT(1-A42*A42/$B$7)</f>
        <v>16.96600202196661</v>
      </c>
      <c r="C42" s="1">
        <f t="shared" si="4"/>
        <v>78.30640941448367</v>
      </c>
      <c r="D42" s="2">
        <f t="shared" si="0"/>
        <v>55</v>
      </c>
      <c r="E42" s="3">
        <f t="shared" si="2"/>
        <v>3.0339979780333906</v>
      </c>
      <c r="F42" s="3">
        <f t="shared" si="3"/>
        <v>36.96600202196661</v>
      </c>
    </row>
    <row r="43" spans="1:6" ht="12.75">
      <c r="A43" s="3">
        <f>$B$5*SQRT(1-B43*B43/$B$8)</f>
        <v>57.96915939060774</v>
      </c>
      <c r="B43" s="3">
        <v>16.5</v>
      </c>
      <c r="C43" s="1">
        <f t="shared" si="4"/>
        <v>99.36589416961986</v>
      </c>
      <c r="D43" s="3">
        <f t="shared" si="0"/>
        <v>57.96915939060774</v>
      </c>
      <c r="E43" s="3">
        <f t="shared" si="2"/>
        <v>3.5</v>
      </c>
      <c r="F43" s="3">
        <f t="shared" si="3"/>
        <v>36.5</v>
      </c>
    </row>
    <row r="44" spans="1:6" ht="12.75">
      <c r="A44" s="2">
        <v>60</v>
      </c>
      <c r="B44" s="3">
        <f>$B$59*SQRT(1-(A44-$B$56)*(A44-$B$56)/$B$60)+$B$57</f>
        <v>15.954268060423683</v>
      </c>
      <c r="C44" s="1">
        <f t="shared" si="4"/>
        <v>65.9094455252105</v>
      </c>
      <c r="D44" s="2">
        <f t="shared" si="0"/>
        <v>60</v>
      </c>
      <c r="E44" s="3">
        <f t="shared" si="2"/>
        <v>4.045731939576317</v>
      </c>
      <c r="F44" s="3">
        <f t="shared" si="3"/>
        <v>35.954268060423686</v>
      </c>
    </row>
    <row r="45" spans="1:6" ht="12.75">
      <c r="A45" s="3">
        <v>62.5</v>
      </c>
      <c r="B45" s="3">
        <f>$B$59*SQRT(1-(A45-$B$56)*(A45-$B$56)/$B$60)+$B$57</f>
        <v>15.361644801463305</v>
      </c>
      <c r="C45" s="1">
        <f t="shared" si="4"/>
        <v>78.28978215471747</v>
      </c>
      <c r="D45" s="3">
        <f t="shared" si="0"/>
        <v>62.5</v>
      </c>
      <c r="E45" s="3">
        <f t="shared" si="2"/>
        <v>4.638355198536695</v>
      </c>
      <c r="F45" s="3">
        <f t="shared" si="3"/>
        <v>35.36164480146331</v>
      </c>
    </row>
    <row r="46" spans="1:6" ht="12.75">
      <c r="A46" s="2">
        <v>65</v>
      </c>
      <c r="B46" s="3">
        <f>$B$59*SQRT(1-(A46-$B$56)*(A46-$B$56)/$B$60)+$B$57</f>
        <v>14.447560273218219</v>
      </c>
      <c r="C46" s="1">
        <f t="shared" si="4"/>
        <v>74.52301268670381</v>
      </c>
      <c r="D46" s="2">
        <f t="shared" si="0"/>
        <v>65</v>
      </c>
      <c r="E46" s="3">
        <f t="shared" si="2"/>
        <v>5.552439726781781</v>
      </c>
      <c r="F46" s="3">
        <f t="shared" si="3"/>
        <v>34.447560273218215</v>
      </c>
    </row>
    <row r="47" spans="1:6" ht="12.75">
      <c r="A47" s="3">
        <v>67</v>
      </c>
      <c r="B47" s="3">
        <f>$B$59*SQRT(1-(A47-$B$56)*(A47-$B$56)/$B$60)+$B$57</f>
        <v>13.386796667118714</v>
      </c>
      <c r="C47" s="1">
        <f t="shared" si="4"/>
        <v>55.66871388067386</v>
      </c>
      <c r="D47" s="3">
        <f t="shared" si="0"/>
        <v>67</v>
      </c>
      <c r="E47" s="3">
        <f t="shared" si="2"/>
        <v>6.613203332881286</v>
      </c>
      <c r="F47" s="3">
        <f t="shared" si="3"/>
        <v>33.386796667118716</v>
      </c>
    </row>
    <row r="48" spans="1:6" ht="12.75">
      <c r="A48" s="3">
        <v>68</v>
      </c>
      <c r="B48" s="3">
        <f>$B$59*SQRT(1-(A48-$B$56)*(A48-$B$56)/$B$60)+$B$57</f>
        <v>12.688354598280654</v>
      </c>
      <c r="C48" s="1">
        <f t="shared" si="4"/>
        <v>26.07515126539937</v>
      </c>
      <c r="D48" s="3">
        <f t="shared" si="0"/>
        <v>68</v>
      </c>
      <c r="E48" s="3">
        <f t="shared" si="2"/>
        <v>7.311645401719346</v>
      </c>
      <c r="F48" s="3">
        <f t="shared" si="3"/>
        <v>32.688354598280654</v>
      </c>
    </row>
    <row r="49" spans="1:6" ht="12.75">
      <c r="A49" s="3">
        <v>69</v>
      </c>
      <c r="B49" s="3">
        <f>$B$59*SQRT(1-(A49-$B$56)*(A49-$B$56)/$B$60)+$B$57</f>
        <v>11.808693972655751</v>
      </c>
      <c r="C49" s="1">
        <f t="shared" si="4"/>
        <v>24.497048570936407</v>
      </c>
      <c r="D49" s="3">
        <f t="shared" si="0"/>
        <v>69</v>
      </c>
      <c r="E49" s="3">
        <f t="shared" si="2"/>
        <v>8.191306027344249</v>
      </c>
      <c r="F49" s="3">
        <f t="shared" si="3"/>
        <v>31.808693972655753</v>
      </c>
    </row>
    <row r="50" spans="1:6" ht="12.75">
      <c r="A50" s="2">
        <v>70</v>
      </c>
      <c r="B50" s="3">
        <f>$B$59*SQRT(1-(A50-$B$56)*(A50-$B$56)/$B$60)+$B$57</f>
        <v>10.5970689268242</v>
      </c>
      <c r="C50" s="1">
        <f>(B50+B47)*(A50-A47)</f>
        <v>71.95159678182875</v>
      </c>
      <c r="D50" s="2">
        <f t="shared" si="0"/>
        <v>70</v>
      </c>
      <c r="E50" s="3">
        <f t="shared" si="2"/>
        <v>9.4029310731758</v>
      </c>
      <c r="F50" s="3">
        <f t="shared" si="3"/>
        <v>30.5970689268242</v>
      </c>
    </row>
    <row r="51" spans="1:3" ht="12.75">
      <c r="A51">
        <v>70</v>
      </c>
      <c r="B51">
        <v>0</v>
      </c>
      <c r="C51" s="7">
        <f>SUM(C22:C50)</f>
        <v>2607.757032249339</v>
      </c>
    </row>
    <row r="53" ht="12.75">
      <c r="A53" t="s">
        <v>21</v>
      </c>
    </row>
    <row r="54" spans="1:2" ht="12.75">
      <c r="A54" t="s">
        <v>4</v>
      </c>
      <c r="B54" t="s">
        <v>22</v>
      </c>
    </row>
    <row r="55" ht="12.75">
      <c r="A55" t="s">
        <v>8</v>
      </c>
    </row>
    <row r="56" spans="1:2" ht="12.75">
      <c r="A56" t="s">
        <v>24</v>
      </c>
      <c r="B56">
        <v>55</v>
      </c>
    </row>
    <row r="57" spans="1:2" ht="12.75">
      <c r="A57" t="s">
        <v>23</v>
      </c>
      <c r="B57">
        <v>7.5</v>
      </c>
    </row>
    <row r="58" spans="1:2" ht="12.75">
      <c r="A58" t="s">
        <v>2</v>
      </c>
      <c r="B58">
        <v>16</v>
      </c>
    </row>
    <row r="59" spans="1:2" ht="12.75">
      <c r="A59" t="s">
        <v>3</v>
      </c>
      <c r="B59">
        <v>8.9</v>
      </c>
    </row>
    <row r="60" spans="1:2" ht="12.75">
      <c r="A60" t="s">
        <v>6</v>
      </c>
      <c r="B60">
        <f>B58*B58</f>
        <v>256</v>
      </c>
    </row>
    <row r="61" spans="1:2" ht="12.75">
      <c r="A61" t="s">
        <v>17</v>
      </c>
      <c r="B61">
        <f>B59*B59</f>
        <v>79.21000000000001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laforgue</dc:creator>
  <cp:keywords/>
  <dc:description/>
  <cp:lastModifiedBy>la</cp:lastModifiedBy>
  <cp:lastPrinted>2006-06-19T20:36:26Z</cp:lastPrinted>
  <dcterms:created xsi:type="dcterms:W3CDTF">2003-05-14T20:03:16Z</dcterms:created>
  <dcterms:modified xsi:type="dcterms:W3CDTF">2006-06-19T20:40:03Z</dcterms:modified>
  <cp:category/>
  <cp:version/>
  <cp:contentType/>
  <cp:contentStatus/>
</cp:coreProperties>
</file>